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D:\TJ\w kadencji\kadencja2024-2029\"/>
    </mc:Choice>
  </mc:AlternateContent>
  <xr:revisionPtr revIDLastSave="0" documentId="8_{A76B85CC-C515-4844-87D3-4D942B237B00}" xr6:coauthVersionLast="47" xr6:coauthVersionMax="47" xr10:uidLastSave="{00000000-0000-0000-0000-000000000000}"/>
  <bookViews>
    <workbookView xWindow="-110" yWindow="-110" windowWidth="38620" windowHeight="21100" xr2:uid="{F963A31A-569E-4214-8AEE-CC067FE6225E}"/>
  </bookViews>
  <sheets>
    <sheet name="rejestr_wyborcow_2026_kw_1_2026" sheetId="1" r:id="rId1"/>
  </sheets>
  <definedNames>
    <definedName name="_xlnm.Print_Titles" localSheetId="0">rejestr_wyborcow_2026_kw_1_2026!$1:$1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3" i="1" l="1"/>
  <c r="A4" i="1"/>
  <c r="A5" i="1"/>
  <c r="A6" i="1"/>
  <c r="A7" i="1"/>
  <c r="A8" i="1"/>
  <c r="A9" i="1"/>
  <c r="A10" i="1"/>
  <c r="A11" i="1"/>
  <c r="A13" i="1"/>
  <c r="A14" i="1"/>
  <c r="A15" i="1"/>
  <c r="A16" i="1"/>
  <c r="A17" i="1"/>
  <c r="A18" i="1"/>
  <c r="A19" i="1"/>
  <c r="A20" i="1"/>
  <c r="A21" i="1"/>
  <c r="A23" i="1"/>
  <c r="A24" i="1"/>
  <c r="A25" i="1"/>
  <c r="A26" i="1"/>
  <c r="A27" i="1"/>
  <c r="A28" i="1"/>
  <c r="A29" i="1"/>
  <c r="A31" i="1"/>
  <c r="A32" i="1"/>
  <c r="A33" i="1"/>
  <c r="A34" i="1"/>
  <c r="A35" i="1"/>
  <c r="A36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2" i="1"/>
</calcChain>
</file>

<file path=xl/sharedStrings.xml><?xml version="1.0" encoding="utf-8"?>
<sst xmlns="http://schemas.openxmlformats.org/spreadsheetml/2006/main" count="63" uniqueCount="63">
  <si>
    <t>Kod TERYT</t>
  </si>
  <si>
    <t>Gmina</t>
  </si>
  <si>
    <t>Liczba mieszkańców</t>
  </si>
  <si>
    <t>Liczba wyborców ogółem</t>
  </si>
  <si>
    <t>Liczba wyborców ujętych w stałym obwodzie w CRW z urzędu na podstawie adresu stałego zameldowania</t>
  </si>
  <si>
    <t>Liczba wyborców ujętych w stałym obwodzie w CRW na wniosek</t>
  </si>
  <si>
    <t>w tym liczba wyborców posiadających obywatelstwo krajów UE</t>
  </si>
  <si>
    <t>w tym liczba wyborców posiadających obywatelstwo UK</t>
  </si>
  <si>
    <t>Liczba osób pozbawionych prawa wybierania ogółem</t>
  </si>
  <si>
    <t>w tym liczba osób pozbawionych prawa wybierania posiadających obywatelstwo krajów UE</t>
  </si>
  <si>
    <t>w tym liczba osób pozbawionych prawa wybierania posiadających obywatelstwo UK</t>
  </si>
  <si>
    <t>Powiat aleksandrowski</t>
  </si>
  <si>
    <t>m. Aleksandrów Kujawski</t>
  </si>
  <si>
    <t>m. Ciechocinek</t>
  </si>
  <si>
    <t>m. Nieszawa</t>
  </si>
  <si>
    <t>gm. Aleksandrów Kujawski</t>
  </si>
  <si>
    <t>gm. Bądkowo</t>
  </si>
  <si>
    <t>gm. Koneck</t>
  </si>
  <si>
    <t>gm. Raciążek</t>
  </si>
  <si>
    <t>gm. Waganiec</t>
  </si>
  <si>
    <t>gm. Zakrzewo</t>
  </si>
  <si>
    <t>Powiat lipnowski</t>
  </si>
  <si>
    <t>m. Lipno</t>
  </si>
  <si>
    <t>gm. Bobrowniki</t>
  </si>
  <si>
    <t>gm. Chrostkowo</t>
  </si>
  <si>
    <t>gm. Dobrzyń nad Wisłą</t>
  </si>
  <si>
    <t>gm. Kikół</t>
  </si>
  <si>
    <t>gm. Lipno</t>
  </si>
  <si>
    <t>gm. Skępe</t>
  </si>
  <si>
    <t>gm. Tłuchowo</t>
  </si>
  <si>
    <t>gm. Wielgie</t>
  </si>
  <si>
    <t>Powiat radziejowski</t>
  </si>
  <si>
    <t>m. Radziejów</t>
  </si>
  <si>
    <t>gm. Bytoń</t>
  </si>
  <si>
    <t>gm. Dobre</t>
  </si>
  <si>
    <t>gm. Osięciny</t>
  </si>
  <si>
    <t>gm. Piotrków Kujawski</t>
  </si>
  <si>
    <t>gm. Radziejów</t>
  </si>
  <si>
    <t>gm. Topólka</t>
  </si>
  <si>
    <t>Powiat rypiński</t>
  </si>
  <si>
    <t>m. Rypin</t>
  </si>
  <si>
    <t>gm. Brzuze</t>
  </si>
  <si>
    <t>gm. Rogowo</t>
  </si>
  <si>
    <t>gm. Rypin</t>
  </si>
  <si>
    <t>gm. Skrwilno</t>
  </si>
  <si>
    <t>gm. Wąpielsk</t>
  </si>
  <si>
    <t>Powiat włocławski</t>
  </si>
  <si>
    <t>m. Kowal</t>
  </si>
  <si>
    <t>gm. Baruchowo</t>
  </si>
  <si>
    <t>gm. Boniewo</t>
  </si>
  <si>
    <t>gm. Brześć Kujawski</t>
  </si>
  <si>
    <t>gm. Choceń</t>
  </si>
  <si>
    <t>gm. Chodecz</t>
  </si>
  <si>
    <t>gm. Fabianki</t>
  </si>
  <si>
    <t>gm. Izbica Kujawska</t>
  </si>
  <si>
    <t>gm. Kowal</t>
  </si>
  <si>
    <t>gm. Lubanie</t>
  </si>
  <si>
    <t>gm. Lubień Kujawski</t>
  </si>
  <si>
    <t>gm. Lubraniec</t>
  </si>
  <si>
    <t>gm. Włocławek</t>
  </si>
  <si>
    <t>Miasto na prawach powiatu</t>
  </si>
  <si>
    <t>m. Włocławek</t>
  </si>
  <si>
    <t>Suma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</si>
</sst>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sz val="18"/>
      <color theme="3"/>
      <name val="Aptos Display"/>
      <family val="2"/>
      <charset val="238"/>
      <scheme val="major"/>
    </font>
    <font>
      <b/>
      <sz val="15"/>
      <color theme="3"/>
      <name val="Aptos Narrow"/>
      <family val="2"/>
      <charset val="238"/>
      <scheme val="minor"/>
    </font>
    <font>
      <b/>
      <sz val="13"/>
      <color theme="3"/>
      <name val="Aptos Narrow"/>
      <family val="2"/>
      <charset val="238"/>
      <scheme val="minor"/>
    </font>
    <font>
      <b/>
      <sz val="11"/>
      <color theme="3"/>
      <name val="Aptos Narrow"/>
      <family val="2"/>
      <charset val="238"/>
      <scheme val="minor"/>
    </font>
    <font>
      <sz val="11"/>
      <color rgb="FF006100"/>
      <name val="Aptos Narrow"/>
      <family val="2"/>
      <charset val="238"/>
      <scheme val="minor"/>
    </font>
    <font>
      <sz val="11"/>
      <color rgb="FF9C0006"/>
      <name val="Aptos Narrow"/>
      <family val="2"/>
      <charset val="238"/>
      <scheme val="minor"/>
    </font>
    <font>
      <sz val="11"/>
      <color rgb="FF9C5700"/>
      <name val="Aptos Narrow"/>
      <family val="2"/>
      <charset val="238"/>
      <scheme val="minor"/>
    </font>
    <font>
      <sz val="11"/>
      <color rgb="FF3F3F76"/>
      <name val="Aptos Narrow"/>
      <family val="2"/>
      <charset val="238"/>
      <scheme val="minor"/>
    </font>
    <font>
      <b/>
      <sz val="11"/>
      <color rgb="FF3F3F3F"/>
      <name val="Aptos Narrow"/>
      <family val="2"/>
      <charset val="238"/>
      <scheme val="minor"/>
    </font>
    <font>
      <b/>
      <sz val="11"/>
      <color rgb="FFFA7D00"/>
      <name val="Aptos Narrow"/>
      <family val="2"/>
      <charset val="238"/>
      <scheme val="minor"/>
    </font>
    <font>
      <sz val="11"/>
      <color rgb="FFFA7D00"/>
      <name val="Aptos Narrow"/>
      <family val="2"/>
      <charset val="238"/>
      <scheme val="minor"/>
    </font>
    <font>
      <b/>
      <sz val="11"/>
      <color theme="0"/>
      <name val="Aptos Narrow"/>
      <family val="2"/>
      <charset val="238"/>
      <scheme val="minor"/>
    </font>
    <font>
      <sz val="11"/>
      <color rgb="FFFF0000"/>
      <name val="Aptos Narrow"/>
      <family val="2"/>
      <charset val="238"/>
      <scheme val="minor"/>
    </font>
    <font>
      <i/>
      <sz val="11"/>
      <color rgb="FF7F7F7F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sz val="11"/>
      <color theme="0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2">
    <xf numFmtId="0" fontId="0" fillId="0" borderId="0" xfId="0"/>
    <xf numFmtId="0" fontId="0" fillId="0" borderId="10" xfId="0" applyBorder="1" applyAlignment="1">
      <alignment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33" borderId="11" xfId="0" applyFont="1" applyFill="1" applyBorder="1" applyAlignment="1">
      <alignment horizontal="center" vertical="center" wrapText="1"/>
    </xf>
    <xf numFmtId="0" fontId="18" fillId="33" borderId="12" xfId="0" applyFont="1" applyFill="1" applyBorder="1" applyAlignment="1">
      <alignment horizontal="center" vertical="center" wrapText="1"/>
    </xf>
    <xf numFmtId="3" fontId="18" fillId="33" borderId="10" xfId="0" applyNumberFormat="1" applyFont="1" applyFill="1" applyBorder="1" applyAlignment="1">
      <alignment vertical="center" wrapText="1"/>
    </xf>
    <xf numFmtId="3" fontId="0" fillId="0" borderId="10" xfId="0" applyNumberFormat="1" applyBorder="1" applyAlignment="1">
      <alignment vertical="center" wrapText="1"/>
    </xf>
    <xf numFmtId="3" fontId="18" fillId="0" borderId="10" xfId="0" applyNumberFormat="1" applyFont="1" applyBorder="1" applyAlignment="1">
      <alignment vertical="center" wrapText="1"/>
    </xf>
  </cellXfs>
  <cellStyles count="42">
    <cellStyle name="20% — akcent 1" xfId="19" builtinId="30" customBuiltin="1"/>
    <cellStyle name="20% — akcent 2" xfId="23" builtinId="34" customBuiltin="1"/>
    <cellStyle name="20% — akcent 3" xfId="27" builtinId="38" customBuiltin="1"/>
    <cellStyle name="20% — akcent 4" xfId="31" builtinId="42" customBuiltin="1"/>
    <cellStyle name="20% — akcent 5" xfId="35" builtinId="46" customBuiltin="1"/>
    <cellStyle name="20% — akcent 6" xfId="39" builtinId="50" customBuiltin="1"/>
    <cellStyle name="40% — akcent 1" xfId="20" builtinId="31" customBuiltin="1"/>
    <cellStyle name="40% — akcent 2" xfId="24" builtinId="35" customBuiltin="1"/>
    <cellStyle name="40% — akcent 3" xfId="28" builtinId="39" customBuiltin="1"/>
    <cellStyle name="40% — akcent 4" xfId="32" builtinId="43" customBuiltin="1"/>
    <cellStyle name="40% — akcent 5" xfId="36" builtinId="47" customBuiltin="1"/>
    <cellStyle name="40% — akcent 6" xfId="40" builtinId="51" customBuiltin="1"/>
    <cellStyle name="60% — akcent 1" xfId="21" builtinId="32" customBuiltin="1"/>
    <cellStyle name="60% — akcent 2" xfId="25" builtinId="36" customBuiltin="1"/>
    <cellStyle name="60% — akcent 3" xfId="29" builtinId="40" customBuiltin="1"/>
    <cellStyle name="60% — akcent 4" xfId="33" builtinId="44" customBuiltin="1"/>
    <cellStyle name="60% — akcent 5" xfId="37" builtinId="48" customBuiltin="1"/>
    <cellStyle name="60% — akcent 6" xfId="41" builtinId="52" customBuiltin="1"/>
    <cellStyle name="Akcent 1" xfId="18" builtinId="29" customBuiltin="1"/>
    <cellStyle name="Akcent 2" xfId="22" builtinId="33" customBuiltin="1"/>
    <cellStyle name="Akcent 3" xfId="26" builtinId="37" customBuiltin="1"/>
    <cellStyle name="Akcent 4" xfId="30" builtinId="41" customBuiltin="1"/>
    <cellStyle name="Akcent 5" xfId="34" builtinId="45" customBuiltin="1"/>
    <cellStyle name="Akcent 6" xfId="38" builtinId="49" customBuiltin="1"/>
    <cellStyle name="Dane wejściowe" xfId="9" builtinId="20" customBuiltin="1"/>
    <cellStyle name="Dane wyjściowe" xfId="10" builtinId="21" customBuiltin="1"/>
    <cellStyle name="Dobry" xfId="6" builtinId="26" customBuiltin="1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y" xfId="8" builtinId="28" customBuiltin="1"/>
    <cellStyle name="Normalny" xfId="0" builtinId="0"/>
    <cellStyle name="Obliczenia" xfId="11" builtinId="22" customBuiltin="1"/>
    <cellStyle name="Suma" xfId="17" builtinId="25" customBuiltin="1"/>
    <cellStyle name="Tekst objaśnienia" xfId="16" builtinId="53" customBuiltin="1"/>
    <cellStyle name="Tekst ostrzeżenia" xfId="14" builtinId="11" customBuiltin="1"/>
    <cellStyle name="Tytuł" xfId="1" builtinId="15" customBuiltin="1"/>
    <cellStyle name="Uwaga" xfId="15" builtinId="10" customBuiltin="1"/>
    <cellStyle name="Zły" xfId="7" builtinId="27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1D6892-3705-4FE5-B034-719EF043EE27}">
  <dimension ref="A1:K53"/>
  <sheetViews>
    <sheetView tabSelected="1" workbookViewId="0">
      <selection activeCell="C2" sqref="C2:K53"/>
    </sheetView>
  </sheetViews>
  <sheetFormatPr defaultRowHeight="14.5" x14ac:dyDescent="0.35"/>
  <cols>
    <col min="2" max="2" width="23.36328125" customWidth="1"/>
    <col min="3" max="3" width="15.1796875" customWidth="1"/>
    <col min="4" max="4" width="17.1796875" customWidth="1"/>
    <col min="5" max="5" width="17.36328125" customWidth="1"/>
    <col min="6" max="6" width="15.6328125" customWidth="1"/>
    <col min="7" max="7" width="17.453125" customWidth="1"/>
    <col min="8" max="8" width="17.7265625" customWidth="1"/>
    <col min="9" max="9" width="18.81640625" customWidth="1"/>
    <col min="10" max="10" width="16.7265625" customWidth="1"/>
    <col min="11" max="11" width="17.26953125" customWidth="1"/>
  </cols>
  <sheetData>
    <row r="1" spans="1:11" ht="101.5" x14ac:dyDescent="0.3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</row>
    <row r="2" spans="1:11" ht="15" customHeight="1" x14ac:dyDescent="0.35">
      <c r="A2" s="7" t="s">
        <v>11</v>
      </c>
      <c r="B2" s="8"/>
      <c r="C2" s="9">
        <v>51140</v>
      </c>
      <c r="D2" s="9">
        <v>42211</v>
      </c>
      <c r="E2" s="9">
        <v>41746</v>
      </c>
      <c r="F2" s="9">
        <v>465</v>
      </c>
      <c r="G2" s="9">
        <v>3</v>
      </c>
      <c r="H2" s="9">
        <v>0</v>
      </c>
      <c r="I2" s="9">
        <v>182</v>
      </c>
      <c r="J2" s="9">
        <v>0</v>
      </c>
      <c r="K2" s="9">
        <v>0</v>
      </c>
    </row>
    <row r="3" spans="1:11" ht="15" customHeight="1" x14ac:dyDescent="0.35">
      <c r="A3" s="1" t="str">
        <f>"040101"</f>
        <v>040101</v>
      </c>
      <c r="B3" s="1" t="s">
        <v>12</v>
      </c>
      <c r="C3" s="10">
        <v>10893</v>
      </c>
      <c r="D3" s="10">
        <v>9057</v>
      </c>
      <c r="E3" s="10">
        <v>8988</v>
      </c>
      <c r="F3" s="10">
        <v>69</v>
      </c>
      <c r="G3" s="10">
        <v>0</v>
      </c>
      <c r="H3" s="10">
        <v>0</v>
      </c>
      <c r="I3" s="10">
        <v>23</v>
      </c>
      <c r="J3" s="10">
        <v>0</v>
      </c>
      <c r="K3" s="10">
        <v>0</v>
      </c>
    </row>
    <row r="4" spans="1:11" ht="15" customHeight="1" x14ac:dyDescent="0.35">
      <c r="A4" s="1" t="str">
        <f>"040102"</f>
        <v>040102</v>
      </c>
      <c r="B4" s="1" t="s">
        <v>13</v>
      </c>
      <c r="C4" s="10">
        <v>9234</v>
      </c>
      <c r="D4" s="10">
        <v>7920</v>
      </c>
      <c r="E4" s="10">
        <v>7815</v>
      </c>
      <c r="F4" s="10">
        <v>105</v>
      </c>
      <c r="G4" s="10">
        <v>0</v>
      </c>
      <c r="H4" s="10">
        <v>0</v>
      </c>
      <c r="I4" s="10">
        <v>26</v>
      </c>
      <c r="J4" s="10">
        <v>0</v>
      </c>
      <c r="K4" s="10">
        <v>0</v>
      </c>
    </row>
    <row r="5" spans="1:11" ht="15" customHeight="1" x14ac:dyDescent="0.35">
      <c r="A5" s="1" t="str">
        <f>"040103"</f>
        <v>040103</v>
      </c>
      <c r="B5" s="1" t="s">
        <v>14</v>
      </c>
      <c r="C5" s="10">
        <v>1766</v>
      </c>
      <c r="D5" s="10">
        <v>1488</v>
      </c>
      <c r="E5" s="10">
        <v>1441</v>
      </c>
      <c r="F5" s="10">
        <v>47</v>
      </c>
      <c r="G5" s="10">
        <v>1</v>
      </c>
      <c r="H5" s="10">
        <v>0</v>
      </c>
      <c r="I5" s="10">
        <v>4</v>
      </c>
      <c r="J5" s="10">
        <v>0</v>
      </c>
      <c r="K5" s="10">
        <v>0</v>
      </c>
    </row>
    <row r="6" spans="1:11" ht="15" customHeight="1" x14ac:dyDescent="0.35">
      <c r="A6" s="1" t="str">
        <f>"040104"</f>
        <v>040104</v>
      </c>
      <c r="B6" s="1" t="s">
        <v>15</v>
      </c>
      <c r="C6" s="10">
        <v>11626</v>
      </c>
      <c r="D6" s="10">
        <v>9342</v>
      </c>
      <c r="E6" s="10">
        <v>9261</v>
      </c>
      <c r="F6" s="10">
        <v>81</v>
      </c>
      <c r="G6" s="10">
        <v>2</v>
      </c>
      <c r="H6" s="10">
        <v>0</v>
      </c>
      <c r="I6" s="10">
        <v>59</v>
      </c>
      <c r="J6" s="10">
        <v>0</v>
      </c>
      <c r="K6" s="10">
        <v>0</v>
      </c>
    </row>
    <row r="7" spans="1:11" ht="15" customHeight="1" x14ac:dyDescent="0.35">
      <c r="A7" s="1" t="str">
        <f>"040105"</f>
        <v>040105</v>
      </c>
      <c r="B7" s="1" t="s">
        <v>16</v>
      </c>
      <c r="C7" s="10">
        <v>4006</v>
      </c>
      <c r="D7" s="10">
        <v>3283</v>
      </c>
      <c r="E7" s="10">
        <v>3249</v>
      </c>
      <c r="F7" s="10">
        <v>34</v>
      </c>
      <c r="G7" s="10">
        <v>0</v>
      </c>
      <c r="H7" s="10">
        <v>0</v>
      </c>
      <c r="I7" s="10">
        <v>6</v>
      </c>
      <c r="J7" s="10">
        <v>0</v>
      </c>
      <c r="K7" s="10">
        <v>0</v>
      </c>
    </row>
    <row r="8" spans="1:11" ht="15" customHeight="1" x14ac:dyDescent="0.35">
      <c r="A8" s="1" t="str">
        <f>"040106"</f>
        <v>040106</v>
      </c>
      <c r="B8" s="1" t="s">
        <v>17</v>
      </c>
      <c r="C8" s="10">
        <v>2968</v>
      </c>
      <c r="D8" s="10">
        <v>2459</v>
      </c>
      <c r="E8" s="10">
        <v>2449</v>
      </c>
      <c r="F8" s="10">
        <v>10</v>
      </c>
      <c r="G8" s="10">
        <v>0</v>
      </c>
      <c r="H8" s="10">
        <v>0</v>
      </c>
      <c r="I8" s="10">
        <v>5</v>
      </c>
      <c r="J8" s="10">
        <v>0</v>
      </c>
      <c r="K8" s="10">
        <v>0</v>
      </c>
    </row>
    <row r="9" spans="1:11" ht="15" customHeight="1" x14ac:dyDescent="0.35">
      <c r="A9" s="1" t="str">
        <f>"040107"</f>
        <v>040107</v>
      </c>
      <c r="B9" s="1" t="s">
        <v>18</v>
      </c>
      <c r="C9" s="10">
        <v>3016</v>
      </c>
      <c r="D9" s="10">
        <v>2476</v>
      </c>
      <c r="E9" s="10">
        <v>2430</v>
      </c>
      <c r="F9" s="10">
        <v>46</v>
      </c>
      <c r="G9" s="10">
        <v>0</v>
      </c>
      <c r="H9" s="10">
        <v>0</v>
      </c>
      <c r="I9" s="10">
        <v>15</v>
      </c>
      <c r="J9" s="10">
        <v>0</v>
      </c>
      <c r="K9" s="10">
        <v>0</v>
      </c>
    </row>
    <row r="10" spans="1:11" ht="15" customHeight="1" x14ac:dyDescent="0.35">
      <c r="A10" s="1" t="str">
        <f>"040108"</f>
        <v>040108</v>
      </c>
      <c r="B10" s="1" t="s">
        <v>19</v>
      </c>
      <c r="C10" s="10">
        <v>4318</v>
      </c>
      <c r="D10" s="10">
        <v>3506</v>
      </c>
      <c r="E10" s="10">
        <v>3450</v>
      </c>
      <c r="F10" s="10">
        <v>56</v>
      </c>
      <c r="G10" s="10">
        <v>0</v>
      </c>
      <c r="H10" s="10">
        <v>0</v>
      </c>
      <c r="I10" s="10">
        <v>5</v>
      </c>
      <c r="J10" s="10">
        <v>0</v>
      </c>
      <c r="K10" s="10">
        <v>0</v>
      </c>
    </row>
    <row r="11" spans="1:11" ht="15" customHeight="1" x14ac:dyDescent="0.35">
      <c r="A11" s="1" t="str">
        <f>"040109"</f>
        <v>040109</v>
      </c>
      <c r="B11" s="1" t="s">
        <v>20</v>
      </c>
      <c r="C11" s="10">
        <v>3313</v>
      </c>
      <c r="D11" s="10">
        <v>2680</v>
      </c>
      <c r="E11" s="10">
        <v>2663</v>
      </c>
      <c r="F11" s="10">
        <v>17</v>
      </c>
      <c r="G11" s="10">
        <v>0</v>
      </c>
      <c r="H11" s="10">
        <v>0</v>
      </c>
      <c r="I11" s="10">
        <v>39</v>
      </c>
      <c r="J11" s="10">
        <v>0</v>
      </c>
      <c r="K11" s="10">
        <v>0</v>
      </c>
    </row>
    <row r="12" spans="1:11" ht="15" customHeight="1" x14ac:dyDescent="0.35">
      <c r="A12" s="7" t="s">
        <v>21</v>
      </c>
      <c r="B12" s="8"/>
      <c r="C12" s="9">
        <v>61158</v>
      </c>
      <c r="D12" s="9">
        <v>49554</v>
      </c>
      <c r="E12" s="9">
        <v>48836</v>
      </c>
      <c r="F12" s="9">
        <v>718</v>
      </c>
      <c r="G12" s="9">
        <v>2</v>
      </c>
      <c r="H12" s="9">
        <v>0</v>
      </c>
      <c r="I12" s="9">
        <v>220</v>
      </c>
      <c r="J12" s="9">
        <v>0</v>
      </c>
      <c r="K12" s="9">
        <v>0</v>
      </c>
    </row>
    <row r="13" spans="1:11" ht="15" customHeight="1" x14ac:dyDescent="0.35">
      <c r="A13" s="1" t="str">
        <f>"040801"</f>
        <v>040801</v>
      </c>
      <c r="B13" s="1" t="s">
        <v>22</v>
      </c>
      <c r="C13" s="10">
        <v>12434</v>
      </c>
      <c r="D13" s="10">
        <v>10327</v>
      </c>
      <c r="E13" s="10">
        <v>10186</v>
      </c>
      <c r="F13" s="10">
        <v>141</v>
      </c>
      <c r="G13" s="10">
        <v>0</v>
      </c>
      <c r="H13" s="10">
        <v>0</v>
      </c>
      <c r="I13" s="10">
        <v>29</v>
      </c>
      <c r="J13" s="10">
        <v>0</v>
      </c>
      <c r="K13" s="10">
        <v>0</v>
      </c>
    </row>
    <row r="14" spans="1:11" ht="15" customHeight="1" x14ac:dyDescent="0.35">
      <c r="A14" s="1" t="str">
        <f>"040802"</f>
        <v>040802</v>
      </c>
      <c r="B14" s="1" t="s">
        <v>23</v>
      </c>
      <c r="C14" s="10">
        <v>3012</v>
      </c>
      <c r="D14" s="10">
        <v>2409</v>
      </c>
      <c r="E14" s="10">
        <v>2356</v>
      </c>
      <c r="F14" s="10">
        <v>53</v>
      </c>
      <c r="G14" s="10">
        <v>0</v>
      </c>
      <c r="H14" s="10">
        <v>0</v>
      </c>
      <c r="I14" s="10">
        <v>13</v>
      </c>
      <c r="J14" s="10">
        <v>0</v>
      </c>
      <c r="K14" s="10">
        <v>0</v>
      </c>
    </row>
    <row r="15" spans="1:11" ht="15" customHeight="1" x14ac:dyDescent="0.35">
      <c r="A15" s="1" t="str">
        <f>"040803"</f>
        <v>040803</v>
      </c>
      <c r="B15" s="1" t="s">
        <v>24</v>
      </c>
      <c r="C15" s="10">
        <v>2734</v>
      </c>
      <c r="D15" s="10">
        <v>2215</v>
      </c>
      <c r="E15" s="10">
        <v>2164</v>
      </c>
      <c r="F15" s="10">
        <v>51</v>
      </c>
      <c r="G15" s="10">
        <v>0</v>
      </c>
      <c r="H15" s="10">
        <v>0</v>
      </c>
      <c r="I15" s="10">
        <v>4</v>
      </c>
      <c r="J15" s="10">
        <v>0</v>
      </c>
      <c r="K15" s="10">
        <v>0</v>
      </c>
    </row>
    <row r="16" spans="1:11" ht="15" customHeight="1" x14ac:dyDescent="0.35">
      <c r="A16" s="1" t="str">
        <f>"040804"</f>
        <v>040804</v>
      </c>
      <c r="B16" s="1" t="s">
        <v>25</v>
      </c>
      <c r="C16" s="10">
        <v>6976</v>
      </c>
      <c r="D16" s="10">
        <v>5769</v>
      </c>
      <c r="E16" s="10">
        <v>5711</v>
      </c>
      <c r="F16" s="10">
        <v>58</v>
      </c>
      <c r="G16" s="10">
        <v>0</v>
      </c>
      <c r="H16" s="10">
        <v>0</v>
      </c>
      <c r="I16" s="10">
        <v>8</v>
      </c>
      <c r="J16" s="10">
        <v>0</v>
      </c>
      <c r="K16" s="10">
        <v>0</v>
      </c>
    </row>
    <row r="17" spans="1:11" ht="15" customHeight="1" x14ac:dyDescent="0.35">
      <c r="A17" s="1" t="str">
        <f>"040805"</f>
        <v>040805</v>
      </c>
      <c r="B17" s="1" t="s">
        <v>26</v>
      </c>
      <c r="C17" s="10">
        <v>6616</v>
      </c>
      <c r="D17" s="10">
        <v>5352</v>
      </c>
      <c r="E17" s="10">
        <v>5307</v>
      </c>
      <c r="F17" s="10">
        <v>45</v>
      </c>
      <c r="G17" s="10">
        <v>0</v>
      </c>
      <c r="H17" s="10">
        <v>0</v>
      </c>
      <c r="I17" s="10">
        <v>13</v>
      </c>
      <c r="J17" s="10">
        <v>0</v>
      </c>
      <c r="K17" s="10">
        <v>0</v>
      </c>
    </row>
    <row r="18" spans="1:11" ht="15" customHeight="1" x14ac:dyDescent="0.35">
      <c r="A18" s="1" t="str">
        <f>"040806"</f>
        <v>040806</v>
      </c>
      <c r="B18" s="1" t="s">
        <v>27</v>
      </c>
      <c r="C18" s="10">
        <v>11268</v>
      </c>
      <c r="D18" s="10">
        <v>9033</v>
      </c>
      <c r="E18" s="10">
        <v>8946</v>
      </c>
      <c r="F18" s="10">
        <v>87</v>
      </c>
      <c r="G18" s="10">
        <v>0</v>
      </c>
      <c r="H18" s="10">
        <v>0</v>
      </c>
      <c r="I18" s="10">
        <v>28</v>
      </c>
      <c r="J18" s="10">
        <v>0</v>
      </c>
      <c r="K18" s="10">
        <v>0</v>
      </c>
    </row>
    <row r="19" spans="1:11" ht="15" customHeight="1" x14ac:dyDescent="0.35">
      <c r="A19" s="1" t="str">
        <f>"040807"</f>
        <v>040807</v>
      </c>
      <c r="B19" s="1" t="s">
        <v>28</v>
      </c>
      <c r="C19" s="10">
        <v>7045</v>
      </c>
      <c r="D19" s="10">
        <v>5721</v>
      </c>
      <c r="E19" s="10">
        <v>5622</v>
      </c>
      <c r="F19" s="10">
        <v>99</v>
      </c>
      <c r="G19" s="10">
        <v>1</v>
      </c>
      <c r="H19" s="10">
        <v>0</v>
      </c>
      <c r="I19" s="10">
        <v>25</v>
      </c>
      <c r="J19" s="10">
        <v>0</v>
      </c>
      <c r="K19" s="10">
        <v>0</v>
      </c>
    </row>
    <row r="20" spans="1:11" ht="15" customHeight="1" x14ac:dyDescent="0.35">
      <c r="A20" s="1" t="str">
        <f>"040808"</f>
        <v>040808</v>
      </c>
      <c r="B20" s="1" t="s">
        <v>29</v>
      </c>
      <c r="C20" s="10">
        <v>4516</v>
      </c>
      <c r="D20" s="10">
        <v>3620</v>
      </c>
      <c r="E20" s="10">
        <v>3550</v>
      </c>
      <c r="F20" s="10">
        <v>70</v>
      </c>
      <c r="G20" s="10">
        <v>0</v>
      </c>
      <c r="H20" s="10">
        <v>0</v>
      </c>
      <c r="I20" s="10">
        <v>8</v>
      </c>
      <c r="J20" s="10">
        <v>0</v>
      </c>
      <c r="K20" s="10">
        <v>0</v>
      </c>
    </row>
    <row r="21" spans="1:11" ht="15" customHeight="1" x14ac:dyDescent="0.35">
      <c r="A21" s="1" t="str">
        <f>"040809"</f>
        <v>040809</v>
      </c>
      <c r="B21" s="1" t="s">
        <v>30</v>
      </c>
      <c r="C21" s="10">
        <v>6557</v>
      </c>
      <c r="D21" s="10">
        <v>5108</v>
      </c>
      <c r="E21" s="10">
        <v>4994</v>
      </c>
      <c r="F21" s="10">
        <v>114</v>
      </c>
      <c r="G21" s="10">
        <v>1</v>
      </c>
      <c r="H21" s="10">
        <v>0</v>
      </c>
      <c r="I21" s="10">
        <v>92</v>
      </c>
      <c r="J21" s="10">
        <v>0</v>
      </c>
      <c r="K21" s="10">
        <v>0</v>
      </c>
    </row>
    <row r="22" spans="1:11" ht="15" customHeight="1" x14ac:dyDescent="0.35">
      <c r="A22" s="7" t="s">
        <v>31</v>
      </c>
      <c r="B22" s="8"/>
      <c r="C22" s="9">
        <v>37481</v>
      </c>
      <c r="D22" s="9">
        <v>31088</v>
      </c>
      <c r="E22" s="9">
        <v>30786</v>
      </c>
      <c r="F22" s="9">
        <v>302</v>
      </c>
      <c r="G22" s="9">
        <v>1</v>
      </c>
      <c r="H22" s="9">
        <v>1</v>
      </c>
      <c r="I22" s="9">
        <v>105</v>
      </c>
      <c r="J22" s="9">
        <v>0</v>
      </c>
      <c r="K22" s="9">
        <v>0</v>
      </c>
    </row>
    <row r="23" spans="1:11" ht="15" customHeight="1" x14ac:dyDescent="0.35">
      <c r="A23" s="1" t="str">
        <f>"041101"</f>
        <v>041101</v>
      </c>
      <c r="B23" s="1" t="s">
        <v>32</v>
      </c>
      <c r="C23" s="10">
        <v>4826</v>
      </c>
      <c r="D23" s="10">
        <v>4174</v>
      </c>
      <c r="E23" s="10">
        <v>4142</v>
      </c>
      <c r="F23" s="10">
        <v>32</v>
      </c>
      <c r="G23" s="10">
        <v>0</v>
      </c>
      <c r="H23" s="10">
        <v>0</v>
      </c>
      <c r="I23" s="10">
        <v>14</v>
      </c>
      <c r="J23" s="10">
        <v>0</v>
      </c>
      <c r="K23" s="10">
        <v>0</v>
      </c>
    </row>
    <row r="24" spans="1:11" ht="15" customHeight="1" x14ac:dyDescent="0.35">
      <c r="A24" s="1" t="str">
        <f>"041102"</f>
        <v>041102</v>
      </c>
      <c r="B24" s="1" t="s">
        <v>33</v>
      </c>
      <c r="C24" s="10">
        <v>3263</v>
      </c>
      <c r="D24" s="10">
        <v>2656</v>
      </c>
      <c r="E24" s="10">
        <v>2623</v>
      </c>
      <c r="F24" s="10">
        <v>33</v>
      </c>
      <c r="G24" s="10">
        <v>0</v>
      </c>
      <c r="H24" s="10">
        <v>0</v>
      </c>
      <c r="I24" s="10">
        <v>11</v>
      </c>
      <c r="J24" s="10">
        <v>0</v>
      </c>
      <c r="K24" s="10">
        <v>0</v>
      </c>
    </row>
    <row r="25" spans="1:11" ht="15" customHeight="1" x14ac:dyDescent="0.35">
      <c r="A25" s="1" t="str">
        <f>"041103"</f>
        <v>041103</v>
      </c>
      <c r="B25" s="1" t="s">
        <v>34</v>
      </c>
      <c r="C25" s="10">
        <v>4888</v>
      </c>
      <c r="D25" s="10">
        <v>4053</v>
      </c>
      <c r="E25" s="10">
        <v>4019</v>
      </c>
      <c r="F25" s="10">
        <v>34</v>
      </c>
      <c r="G25" s="10">
        <v>0</v>
      </c>
      <c r="H25" s="10">
        <v>1</v>
      </c>
      <c r="I25" s="10">
        <v>11</v>
      </c>
      <c r="J25" s="10">
        <v>0</v>
      </c>
      <c r="K25" s="10">
        <v>0</v>
      </c>
    </row>
    <row r="26" spans="1:11" ht="15" customHeight="1" x14ac:dyDescent="0.35">
      <c r="A26" s="1" t="str">
        <f>"041104"</f>
        <v>041104</v>
      </c>
      <c r="B26" s="1" t="s">
        <v>35</v>
      </c>
      <c r="C26" s="10">
        <v>7091</v>
      </c>
      <c r="D26" s="10">
        <v>5858</v>
      </c>
      <c r="E26" s="10">
        <v>5792</v>
      </c>
      <c r="F26" s="10">
        <v>66</v>
      </c>
      <c r="G26" s="10">
        <v>0</v>
      </c>
      <c r="H26" s="10">
        <v>0</v>
      </c>
      <c r="I26" s="10">
        <v>20</v>
      </c>
      <c r="J26" s="10">
        <v>0</v>
      </c>
      <c r="K26" s="10">
        <v>0</v>
      </c>
    </row>
    <row r="27" spans="1:11" ht="15" customHeight="1" x14ac:dyDescent="0.35">
      <c r="A27" s="1" t="str">
        <f>"041105"</f>
        <v>041105</v>
      </c>
      <c r="B27" s="1" t="s">
        <v>36</v>
      </c>
      <c r="C27" s="10">
        <v>8660</v>
      </c>
      <c r="D27" s="10">
        <v>7142</v>
      </c>
      <c r="E27" s="10">
        <v>7070</v>
      </c>
      <c r="F27" s="10">
        <v>72</v>
      </c>
      <c r="G27" s="10">
        <v>1</v>
      </c>
      <c r="H27" s="10">
        <v>0</v>
      </c>
      <c r="I27" s="10">
        <v>25</v>
      </c>
      <c r="J27" s="10">
        <v>0</v>
      </c>
      <c r="K27" s="10">
        <v>0</v>
      </c>
    </row>
    <row r="28" spans="1:11" ht="15" customHeight="1" x14ac:dyDescent="0.35">
      <c r="A28" s="1" t="str">
        <f>"041106"</f>
        <v>041106</v>
      </c>
      <c r="B28" s="1" t="s">
        <v>37</v>
      </c>
      <c r="C28" s="10">
        <v>4156</v>
      </c>
      <c r="D28" s="10">
        <v>3405</v>
      </c>
      <c r="E28" s="10">
        <v>3386</v>
      </c>
      <c r="F28" s="10">
        <v>19</v>
      </c>
      <c r="G28" s="10">
        <v>0</v>
      </c>
      <c r="H28" s="10">
        <v>0</v>
      </c>
      <c r="I28" s="10">
        <v>8</v>
      </c>
      <c r="J28" s="10">
        <v>0</v>
      </c>
      <c r="K28" s="10">
        <v>0</v>
      </c>
    </row>
    <row r="29" spans="1:11" ht="15" customHeight="1" x14ac:dyDescent="0.35">
      <c r="A29" s="1" t="str">
        <f>"041107"</f>
        <v>041107</v>
      </c>
      <c r="B29" s="1" t="s">
        <v>38</v>
      </c>
      <c r="C29" s="10">
        <v>4597</v>
      </c>
      <c r="D29" s="10">
        <v>3800</v>
      </c>
      <c r="E29" s="10">
        <v>3754</v>
      </c>
      <c r="F29" s="10">
        <v>46</v>
      </c>
      <c r="G29" s="10">
        <v>0</v>
      </c>
      <c r="H29" s="10">
        <v>0</v>
      </c>
      <c r="I29" s="10">
        <v>16</v>
      </c>
      <c r="J29" s="10">
        <v>0</v>
      </c>
      <c r="K29" s="10">
        <v>0</v>
      </c>
    </row>
    <row r="30" spans="1:11" ht="15" customHeight="1" x14ac:dyDescent="0.35">
      <c r="A30" s="7" t="s">
        <v>39</v>
      </c>
      <c r="B30" s="8"/>
      <c r="C30" s="9">
        <v>40484</v>
      </c>
      <c r="D30" s="9">
        <v>33172</v>
      </c>
      <c r="E30" s="9">
        <v>32900</v>
      </c>
      <c r="F30" s="9">
        <v>272</v>
      </c>
      <c r="G30" s="9">
        <v>0</v>
      </c>
      <c r="H30" s="9">
        <v>0</v>
      </c>
      <c r="I30" s="9">
        <v>102</v>
      </c>
      <c r="J30" s="9">
        <v>0</v>
      </c>
      <c r="K30" s="9">
        <v>0</v>
      </c>
    </row>
    <row r="31" spans="1:11" ht="15" customHeight="1" x14ac:dyDescent="0.35">
      <c r="A31" s="1" t="str">
        <f>"041201"</f>
        <v>041201</v>
      </c>
      <c r="B31" s="1" t="s">
        <v>40</v>
      </c>
      <c r="C31" s="10">
        <v>14354</v>
      </c>
      <c r="D31" s="10">
        <v>11948</v>
      </c>
      <c r="E31" s="10">
        <v>11892</v>
      </c>
      <c r="F31" s="10">
        <v>56</v>
      </c>
      <c r="G31" s="10">
        <v>0</v>
      </c>
      <c r="H31" s="10">
        <v>0</v>
      </c>
      <c r="I31" s="10">
        <v>38</v>
      </c>
      <c r="J31" s="10">
        <v>0</v>
      </c>
      <c r="K31" s="10">
        <v>0</v>
      </c>
    </row>
    <row r="32" spans="1:11" ht="15" customHeight="1" x14ac:dyDescent="0.35">
      <c r="A32" s="1" t="str">
        <f>"041202"</f>
        <v>041202</v>
      </c>
      <c r="B32" s="1" t="s">
        <v>41</v>
      </c>
      <c r="C32" s="10">
        <v>4970</v>
      </c>
      <c r="D32" s="10">
        <v>4038</v>
      </c>
      <c r="E32" s="10">
        <v>3996</v>
      </c>
      <c r="F32" s="10">
        <v>42</v>
      </c>
      <c r="G32" s="10">
        <v>0</v>
      </c>
      <c r="H32" s="10">
        <v>0</v>
      </c>
      <c r="I32" s="10">
        <v>14</v>
      </c>
      <c r="J32" s="10">
        <v>0</v>
      </c>
      <c r="K32" s="10">
        <v>0</v>
      </c>
    </row>
    <row r="33" spans="1:11" ht="15" customHeight="1" x14ac:dyDescent="0.35">
      <c r="A33" s="1" t="str">
        <f>"041203"</f>
        <v>041203</v>
      </c>
      <c r="B33" s="1" t="s">
        <v>42</v>
      </c>
      <c r="C33" s="10">
        <v>4551</v>
      </c>
      <c r="D33" s="10">
        <v>3717</v>
      </c>
      <c r="E33" s="10">
        <v>3668</v>
      </c>
      <c r="F33" s="10">
        <v>49</v>
      </c>
      <c r="G33" s="10">
        <v>0</v>
      </c>
      <c r="H33" s="10">
        <v>0</v>
      </c>
      <c r="I33" s="10">
        <v>13</v>
      </c>
      <c r="J33" s="10">
        <v>0</v>
      </c>
      <c r="K33" s="10">
        <v>0</v>
      </c>
    </row>
    <row r="34" spans="1:11" ht="15" customHeight="1" x14ac:dyDescent="0.35">
      <c r="A34" s="1" t="str">
        <f>"041204"</f>
        <v>041204</v>
      </c>
      <c r="B34" s="1" t="s">
        <v>43</v>
      </c>
      <c r="C34" s="10">
        <v>7345</v>
      </c>
      <c r="D34" s="10">
        <v>5904</v>
      </c>
      <c r="E34" s="10">
        <v>5839</v>
      </c>
      <c r="F34" s="10">
        <v>65</v>
      </c>
      <c r="G34" s="10">
        <v>0</v>
      </c>
      <c r="H34" s="10">
        <v>0</v>
      </c>
      <c r="I34" s="10">
        <v>15</v>
      </c>
      <c r="J34" s="10">
        <v>0</v>
      </c>
      <c r="K34" s="10">
        <v>0</v>
      </c>
    </row>
    <row r="35" spans="1:11" ht="15" customHeight="1" x14ac:dyDescent="0.35">
      <c r="A35" s="1" t="str">
        <f>"041205"</f>
        <v>041205</v>
      </c>
      <c r="B35" s="1" t="s">
        <v>44</v>
      </c>
      <c r="C35" s="10">
        <v>5431</v>
      </c>
      <c r="D35" s="10">
        <v>4462</v>
      </c>
      <c r="E35" s="10">
        <v>4427</v>
      </c>
      <c r="F35" s="10">
        <v>35</v>
      </c>
      <c r="G35" s="10">
        <v>0</v>
      </c>
      <c r="H35" s="10">
        <v>0</v>
      </c>
      <c r="I35" s="10">
        <v>14</v>
      </c>
      <c r="J35" s="10">
        <v>0</v>
      </c>
      <c r="K35" s="10">
        <v>0</v>
      </c>
    </row>
    <row r="36" spans="1:11" ht="15" customHeight="1" x14ac:dyDescent="0.35">
      <c r="A36" s="1" t="str">
        <f>"041206"</f>
        <v>041206</v>
      </c>
      <c r="B36" s="1" t="s">
        <v>45</v>
      </c>
      <c r="C36" s="10">
        <v>3833</v>
      </c>
      <c r="D36" s="10">
        <v>3103</v>
      </c>
      <c r="E36" s="10">
        <v>3078</v>
      </c>
      <c r="F36" s="10">
        <v>25</v>
      </c>
      <c r="G36" s="10">
        <v>0</v>
      </c>
      <c r="H36" s="10">
        <v>0</v>
      </c>
      <c r="I36" s="10">
        <v>8</v>
      </c>
      <c r="J36" s="10">
        <v>0</v>
      </c>
      <c r="K36" s="10">
        <v>0</v>
      </c>
    </row>
    <row r="37" spans="1:11" ht="15" customHeight="1" x14ac:dyDescent="0.35">
      <c r="A37" s="7" t="s">
        <v>46</v>
      </c>
      <c r="B37" s="8"/>
      <c r="C37" s="9">
        <v>81411</v>
      </c>
      <c r="D37" s="9">
        <v>66894</v>
      </c>
      <c r="E37" s="9">
        <v>66188</v>
      </c>
      <c r="F37" s="9">
        <v>706</v>
      </c>
      <c r="G37" s="9">
        <v>4</v>
      </c>
      <c r="H37" s="9">
        <v>0</v>
      </c>
      <c r="I37" s="9">
        <v>306</v>
      </c>
      <c r="J37" s="9">
        <v>0</v>
      </c>
      <c r="K37" s="9">
        <v>0</v>
      </c>
    </row>
    <row r="38" spans="1:11" ht="15" customHeight="1" x14ac:dyDescent="0.35">
      <c r="A38" s="1" t="str">
        <f>"041801"</f>
        <v>041801</v>
      </c>
      <c r="B38" s="1" t="s">
        <v>47</v>
      </c>
      <c r="C38" s="10">
        <v>3158</v>
      </c>
      <c r="D38" s="10">
        <v>2659</v>
      </c>
      <c r="E38" s="10">
        <v>2629</v>
      </c>
      <c r="F38" s="10">
        <v>30</v>
      </c>
      <c r="G38" s="10">
        <v>1</v>
      </c>
      <c r="H38" s="10">
        <v>0</v>
      </c>
      <c r="I38" s="10">
        <v>24</v>
      </c>
      <c r="J38" s="10">
        <v>0</v>
      </c>
      <c r="K38" s="10">
        <v>0</v>
      </c>
    </row>
    <row r="39" spans="1:11" ht="15" customHeight="1" x14ac:dyDescent="0.35">
      <c r="A39" s="1" t="str">
        <f>"041802"</f>
        <v>041802</v>
      </c>
      <c r="B39" s="1" t="s">
        <v>48</v>
      </c>
      <c r="C39" s="10">
        <v>3351</v>
      </c>
      <c r="D39" s="10">
        <v>2751</v>
      </c>
      <c r="E39" s="10">
        <v>2716</v>
      </c>
      <c r="F39" s="10">
        <v>35</v>
      </c>
      <c r="G39" s="10">
        <v>0</v>
      </c>
      <c r="H39" s="10">
        <v>0</v>
      </c>
      <c r="I39" s="10">
        <v>30</v>
      </c>
      <c r="J39" s="10">
        <v>0</v>
      </c>
      <c r="K39" s="10">
        <v>0</v>
      </c>
    </row>
    <row r="40" spans="1:11" ht="15" customHeight="1" x14ac:dyDescent="0.35">
      <c r="A40" s="1" t="str">
        <f>"041803"</f>
        <v>041803</v>
      </c>
      <c r="B40" s="1" t="s">
        <v>49</v>
      </c>
      <c r="C40" s="10">
        <v>3203</v>
      </c>
      <c r="D40" s="10">
        <v>2645</v>
      </c>
      <c r="E40" s="10">
        <v>2618</v>
      </c>
      <c r="F40" s="10">
        <v>27</v>
      </c>
      <c r="G40" s="10">
        <v>0</v>
      </c>
      <c r="H40" s="10">
        <v>0</v>
      </c>
      <c r="I40" s="10">
        <v>12</v>
      </c>
      <c r="J40" s="10">
        <v>0</v>
      </c>
      <c r="K40" s="10">
        <v>0</v>
      </c>
    </row>
    <row r="41" spans="1:11" ht="15" customHeight="1" x14ac:dyDescent="0.35">
      <c r="A41" s="1" t="str">
        <f>"041804"</f>
        <v>041804</v>
      </c>
      <c r="B41" s="1" t="s">
        <v>50</v>
      </c>
      <c r="C41" s="10">
        <v>10673</v>
      </c>
      <c r="D41" s="10">
        <v>8816</v>
      </c>
      <c r="E41" s="10">
        <v>8750</v>
      </c>
      <c r="F41" s="10">
        <v>66</v>
      </c>
      <c r="G41" s="10">
        <v>0</v>
      </c>
      <c r="H41" s="10">
        <v>0</v>
      </c>
      <c r="I41" s="10">
        <v>16</v>
      </c>
      <c r="J41" s="10">
        <v>0</v>
      </c>
      <c r="K41" s="10">
        <v>0</v>
      </c>
    </row>
    <row r="42" spans="1:11" ht="15" customHeight="1" x14ac:dyDescent="0.35">
      <c r="A42" s="1" t="str">
        <f>"041805"</f>
        <v>041805</v>
      </c>
      <c r="B42" s="1" t="s">
        <v>51</v>
      </c>
      <c r="C42" s="10">
        <v>7461</v>
      </c>
      <c r="D42" s="10">
        <v>6103</v>
      </c>
      <c r="E42" s="10">
        <v>6012</v>
      </c>
      <c r="F42" s="10">
        <v>91</v>
      </c>
      <c r="G42" s="10">
        <v>0</v>
      </c>
      <c r="H42" s="10">
        <v>0</v>
      </c>
      <c r="I42" s="10">
        <v>59</v>
      </c>
      <c r="J42" s="10">
        <v>0</v>
      </c>
      <c r="K42" s="10">
        <v>0</v>
      </c>
    </row>
    <row r="43" spans="1:11" ht="15" customHeight="1" x14ac:dyDescent="0.35">
      <c r="A43" s="1" t="str">
        <f>"041806"</f>
        <v>041806</v>
      </c>
      <c r="B43" s="1" t="s">
        <v>52</v>
      </c>
      <c r="C43" s="10">
        <v>5431</v>
      </c>
      <c r="D43" s="10">
        <v>4530</v>
      </c>
      <c r="E43" s="10">
        <v>4495</v>
      </c>
      <c r="F43" s="10">
        <v>35</v>
      </c>
      <c r="G43" s="10">
        <v>0</v>
      </c>
      <c r="H43" s="10">
        <v>0</v>
      </c>
      <c r="I43" s="10">
        <v>16</v>
      </c>
      <c r="J43" s="10">
        <v>0</v>
      </c>
      <c r="K43" s="10">
        <v>0</v>
      </c>
    </row>
    <row r="44" spans="1:11" ht="15" customHeight="1" x14ac:dyDescent="0.35">
      <c r="A44" s="1" t="str">
        <f>"041807"</f>
        <v>041807</v>
      </c>
      <c r="B44" s="1" t="s">
        <v>53</v>
      </c>
      <c r="C44" s="10">
        <v>9986</v>
      </c>
      <c r="D44" s="10">
        <v>8064</v>
      </c>
      <c r="E44" s="10">
        <v>7965</v>
      </c>
      <c r="F44" s="10">
        <v>99</v>
      </c>
      <c r="G44" s="10">
        <v>0</v>
      </c>
      <c r="H44" s="10">
        <v>0</v>
      </c>
      <c r="I44" s="10">
        <v>18</v>
      </c>
      <c r="J44" s="10">
        <v>0</v>
      </c>
      <c r="K44" s="10">
        <v>0</v>
      </c>
    </row>
    <row r="45" spans="1:11" ht="15" customHeight="1" x14ac:dyDescent="0.35">
      <c r="A45" s="1" t="str">
        <f>"041808"</f>
        <v>041808</v>
      </c>
      <c r="B45" s="1" t="s">
        <v>54</v>
      </c>
      <c r="C45" s="10">
        <v>7195</v>
      </c>
      <c r="D45" s="10">
        <v>5869</v>
      </c>
      <c r="E45" s="10">
        <v>5823</v>
      </c>
      <c r="F45" s="10">
        <v>46</v>
      </c>
      <c r="G45" s="10">
        <v>2</v>
      </c>
      <c r="H45" s="10">
        <v>0</v>
      </c>
      <c r="I45" s="10">
        <v>53</v>
      </c>
      <c r="J45" s="10">
        <v>0</v>
      </c>
      <c r="K45" s="10">
        <v>0</v>
      </c>
    </row>
    <row r="46" spans="1:11" ht="15" customHeight="1" x14ac:dyDescent="0.35">
      <c r="A46" s="1" t="str">
        <f>"041809"</f>
        <v>041809</v>
      </c>
      <c r="B46" s="1" t="s">
        <v>55</v>
      </c>
      <c r="C46" s="10">
        <v>3869</v>
      </c>
      <c r="D46" s="10">
        <v>3158</v>
      </c>
      <c r="E46" s="10">
        <v>3104</v>
      </c>
      <c r="F46" s="10">
        <v>54</v>
      </c>
      <c r="G46" s="10">
        <v>1</v>
      </c>
      <c r="H46" s="10">
        <v>0</v>
      </c>
      <c r="I46" s="10">
        <v>13</v>
      </c>
      <c r="J46" s="10">
        <v>0</v>
      </c>
      <c r="K46" s="10">
        <v>0</v>
      </c>
    </row>
    <row r="47" spans="1:11" ht="15" customHeight="1" x14ac:dyDescent="0.35">
      <c r="A47" s="1" t="str">
        <f>"041810"</f>
        <v>041810</v>
      </c>
      <c r="B47" s="1" t="s">
        <v>56</v>
      </c>
      <c r="C47" s="10">
        <v>4401</v>
      </c>
      <c r="D47" s="10">
        <v>3628</v>
      </c>
      <c r="E47" s="10">
        <v>3588</v>
      </c>
      <c r="F47" s="10">
        <v>40</v>
      </c>
      <c r="G47" s="10">
        <v>0</v>
      </c>
      <c r="H47" s="10">
        <v>0</v>
      </c>
      <c r="I47" s="10">
        <v>6</v>
      </c>
      <c r="J47" s="10">
        <v>0</v>
      </c>
      <c r="K47" s="10">
        <v>0</v>
      </c>
    </row>
    <row r="48" spans="1:11" ht="15" customHeight="1" x14ac:dyDescent="0.35">
      <c r="A48" s="1" t="str">
        <f>"041811"</f>
        <v>041811</v>
      </c>
      <c r="B48" s="1" t="s">
        <v>57</v>
      </c>
      <c r="C48" s="10">
        <v>6597</v>
      </c>
      <c r="D48" s="10">
        <v>5469</v>
      </c>
      <c r="E48" s="10">
        <v>5414</v>
      </c>
      <c r="F48" s="10">
        <v>55</v>
      </c>
      <c r="G48" s="10">
        <v>0</v>
      </c>
      <c r="H48" s="10">
        <v>0</v>
      </c>
      <c r="I48" s="10">
        <v>19</v>
      </c>
      <c r="J48" s="10">
        <v>0</v>
      </c>
      <c r="K48" s="10">
        <v>0</v>
      </c>
    </row>
    <row r="49" spans="1:11" ht="15" customHeight="1" x14ac:dyDescent="0.35">
      <c r="A49" s="1" t="str">
        <f>"041812"</f>
        <v>041812</v>
      </c>
      <c r="B49" s="1" t="s">
        <v>58</v>
      </c>
      <c r="C49" s="10">
        <v>8654</v>
      </c>
      <c r="D49" s="10">
        <v>7200</v>
      </c>
      <c r="E49" s="10">
        <v>7158</v>
      </c>
      <c r="F49" s="10">
        <v>42</v>
      </c>
      <c r="G49" s="10">
        <v>0</v>
      </c>
      <c r="H49" s="10">
        <v>0</v>
      </c>
      <c r="I49" s="10">
        <v>16</v>
      </c>
      <c r="J49" s="10">
        <v>0</v>
      </c>
      <c r="K49" s="10">
        <v>0</v>
      </c>
    </row>
    <row r="50" spans="1:11" ht="15" customHeight="1" x14ac:dyDescent="0.35">
      <c r="A50" s="1" t="str">
        <f>"041813"</f>
        <v>041813</v>
      </c>
      <c r="B50" s="1" t="s">
        <v>59</v>
      </c>
      <c r="C50" s="10">
        <v>7432</v>
      </c>
      <c r="D50" s="10">
        <v>6002</v>
      </c>
      <c r="E50" s="10">
        <v>5916</v>
      </c>
      <c r="F50" s="10">
        <v>86</v>
      </c>
      <c r="G50" s="10">
        <v>0</v>
      </c>
      <c r="H50" s="10">
        <v>0</v>
      </c>
      <c r="I50" s="10">
        <v>24</v>
      </c>
      <c r="J50" s="10">
        <v>0</v>
      </c>
      <c r="K50" s="10">
        <v>0</v>
      </c>
    </row>
    <row r="51" spans="1:11" ht="15" customHeight="1" x14ac:dyDescent="0.35">
      <c r="A51" s="3" t="s">
        <v>60</v>
      </c>
      <c r="B51" s="4"/>
      <c r="C51" s="10"/>
      <c r="D51" s="10"/>
      <c r="E51" s="10"/>
      <c r="F51" s="10"/>
      <c r="G51" s="10"/>
      <c r="H51" s="10"/>
      <c r="I51" s="10"/>
      <c r="J51" s="10"/>
      <c r="K51" s="10"/>
    </row>
    <row r="52" spans="1:11" ht="15" customHeight="1" x14ac:dyDescent="0.35">
      <c r="A52" s="1" t="str">
        <f>"046401"</f>
        <v>046401</v>
      </c>
      <c r="B52" s="1" t="s">
        <v>61</v>
      </c>
      <c r="C52" s="10">
        <v>90832</v>
      </c>
      <c r="D52" s="10">
        <v>77612</v>
      </c>
      <c r="E52" s="10">
        <v>77051</v>
      </c>
      <c r="F52" s="10">
        <v>561</v>
      </c>
      <c r="G52" s="10">
        <v>3</v>
      </c>
      <c r="H52" s="10">
        <v>1</v>
      </c>
      <c r="I52" s="10">
        <v>222</v>
      </c>
      <c r="J52" s="10">
        <v>0</v>
      </c>
      <c r="K52" s="10">
        <v>0</v>
      </c>
    </row>
    <row r="53" spans="1:11" ht="15" customHeight="1" x14ac:dyDescent="0.35">
      <c r="A53" s="5" t="s">
        <v>62</v>
      </c>
      <c r="B53" s="6"/>
      <c r="C53" s="11">
        <v>362506</v>
      </c>
      <c r="D53" s="11">
        <v>300531</v>
      </c>
      <c r="E53" s="11">
        <v>297507</v>
      </c>
      <c r="F53" s="11">
        <v>3024</v>
      </c>
      <c r="G53" s="11">
        <v>13</v>
      </c>
      <c r="H53" s="11">
        <v>2</v>
      </c>
      <c r="I53" s="11">
        <v>1137</v>
      </c>
      <c r="J53" s="11">
        <v>0</v>
      </c>
      <c r="K53" s="11">
        <v>0</v>
      </c>
    </row>
  </sheetData>
  <mergeCells count="7">
    <mergeCell ref="A53:B53"/>
    <mergeCell ref="A2:B2"/>
    <mergeCell ref="A12:B12"/>
    <mergeCell ref="A22:B22"/>
    <mergeCell ref="A30:B30"/>
    <mergeCell ref="A37:B37"/>
    <mergeCell ref="A51:B51"/>
  </mergeCells>
  <pageMargins left="0.70866141732283472" right="0.70866141732283472" top="0.74803149606299213" bottom="0.74803149606299213" header="0.31496062992125984" footer="0.31496062992125984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rejestr_wyborcow_2026_kw_1_2026</vt:lpstr>
      <vt:lpstr>rejestr_wyborcow_2026_kw_1_2026!Tytuły_wydruku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Tomasz Jóźwiak</dc:creator>
  <cp:lastModifiedBy>Tomasz Jóźwiak</cp:lastModifiedBy>
  <cp:lastPrinted>2026-04-14T08:02:14Z</cp:lastPrinted>
  <dcterms:created xsi:type="dcterms:W3CDTF">2026-04-14T08:02:58Z</dcterms:created>
  <dcterms:modified xsi:type="dcterms:W3CDTF">2026-04-14T08:02:58Z</dcterms:modified>
</cp:coreProperties>
</file>